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enka Křikavová\OneDrive - Mendelova univerzita v Brně\Plocha\VZČ 2022 tabulky\"/>
    </mc:Choice>
  </mc:AlternateContent>
  <bookViews>
    <workbookView xWindow="0" yWindow="0" windowWidth="28800" windowHeight="12588" tabRatio="803"/>
  </bookViews>
  <sheets>
    <sheet name="MENDELU" sheetId="25" r:id="rId1"/>
  </sheets>
  <definedNames>
    <definedName name="_xlnm.Print_Area" localSheetId="0">MENDELU!$A$1:$O$25</definedName>
  </definedNames>
  <calcPr calcId="162913"/>
</workbook>
</file>

<file path=xl/calcChain.xml><?xml version="1.0" encoding="utf-8"?>
<calcChain xmlns="http://schemas.openxmlformats.org/spreadsheetml/2006/main">
  <c r="L19" i="25" l="1"/>
  <c r="K19" i="25"/>
  <c r="J19" i="25"/>
  <c r="I19" i="25"/>
  <c r="H19" i="25"/>
  <c r="G19" i="25"/>
  <c r="F19" i="25"/>
  <c r="E19" i="25"/>
  <c r="D19" i="25"/>
  <c r="C19" i="25"/>
  <c r="B19" i="25" s="1"/>
  <c r="L18" i="25"/>
  <c r="K18" i="25"/>
  <c r="J18" i="25"/>
  <c r="I18" i="25"/>
  <c r="H18" i="25"/>
  <c r="G18" i="25"/>
  <c r="F18" i="25"/>
  <c r="E18" i="25"/>
  <c r="D18" i="25"/>
  <c r="B18" i="25" s="1"/>
  <c r="N18" i="25" s="1"/>
  <c r="C18" i="25"/>
  <c r="M17" i="25"/>
  <c r="M19" i="25" s="1"/>
  <c r="B17" i="25"/>
  <c r="M16" i="25"/>
  <c r="M18" i="25" s="1"/>
  <c r="B16" i="25"/>
  <c r="N16" i="25" s="1"/>
  <c r="B15" i="25"/>
  <c r="N15" i="25" s="1"/>
  <c r="B14" i="25"/>
  <c r="N14" i="25" s="1"/>
  <c r="N13" i="25"/>
  <c r="B13" i="25"/>
  <c r="B12" i="25"/>
  <c r="N12" i="25" s="1"/>
  <c r="M11" i="25"/>
  <c r="L11" i="25"/>
  <c r="B11" i="25"/>
  <c r="N11" i="25" s="1"/>
  <c r="M10" i="25"/>
  <c r="L10" i="25"/>
  <c r="B10" i="25"/>
  <c r="N10" i="25" s="1"/>
  <c r="M9" i="25"/>
  <c r="B9" i="25"/>
  <c r="N9" i="25" s="1"/>
  <c r="M8" i="25"/>
  <c r="L8" i="25"/>
  <c r="B8" i="25"/>
  <c r="N8" i="25" s="1"/>
  <c r="N7" i="25"/>
  <c r="M7" i="25"/>
  <c r="L7" i="25"/>
  <c r="B7" i="25"/>
  <c r="M6" i="25"/>
  <c r="L6" i="25"/>
  <c r="B6" i="25"/>
  <c r="N6" i="25" s="1"/>
  <c r="M5" i="25"/>
  <c r="L5" i="25"/>
  <c r="B5" i="25"/>
  <c r="N5" i="25" s="1"/>
  <c r="M4" i="25"/>
  <c r="L4" i="25"/>
  <c r="B4" i="25"/>
  <c r="N4" i="25" s="1"/>
  <c r="N19" i="25" l="1"/>
  <c r="N17" i="25"/>
</calcChain>
</file>

<file path=xl/sharedStrings.xml><?xml version="1.0" encoding="utf-8"?>
<sst xmlns="http://schemas.openxmlformats.org/spreadsheetml/2006/main" count="38" uniqueCount="38">
  <si>
    <t>CELKEM</t>
  </si>
  <si>
    <t>Akademičtí pracovníci</t>
  </si>
  <si>
    <t>Profesoři</t>
  </si>
  <si>
    <t>Docenti</t>
  </si>
  <si>
    <t>Odborní asistenti</t>
  </si>
  <si>
    <t>Asistenti</t>
  </si>
  <si>
    <t>Lektoři</t>
  </si>
  <si>
    <t>Agronomická fakulta</t>
  </si>
  <si>
    <t>Lesnická a dřevařská fakulta</t>
  </si>
  <si>
    <t>Provozně ekonomická fakulta</t>
  </si>
  <si>
    <t>Zahradnická fakulta</t>
  </si>
  <si>
    <t>Fakulta regionálního rozvoje a mezinárodních studií</t>
  </si>
  <si>
    <t>Institut celoživotního vzdělávání</t>
  </si>
  <si>
    <t xml:space="preserve">Vědečtí, výzkumní 
a vývojoví pracovníci podílející se na pedagog. činnosti </t>
  </si>
  <si>
    <t>Mendelova univerzita 
v Brně</t>
  </si>
  <si>
    <t>CELKEM zaměstnanci</t>
  </si>
  <si>
    <t>počty žen na ostatních pracovištích</t>
  </si>
  <si>
    <t>celkem žen</t>
  </si>
  <si>
    <t>Vědečtí pracovníci**</t>
  </si>
  <si>
    <t>Postdoktorandi ("postdok")***</t>
  </si>
  <si>
    <t>Vědečtí pracovníci nespadající do ostatních kategorií</t>
  </si>
  <si>
    <t>Ostatní vědečtí, výzkumní a vývojoví pracovníci****</t>
  </si>
  <si>
    <t>Ostatní zaměstnanci*****</t>
  </si>
  <si>
    <t>počty žen na ICV</t>
  </si>
  <si>
    <t>Ostatní pracoviště celkem</t>
  </si>
  <si>
    <t>počty žen na FRRMS</t>
  </si>
  <si>
    <t>počty žen na ZF</t>
  </si>
  <si>
    <t>počty žen na PEF</t>
  </si>
  <si>
    <t>počty žen na LDF</t>
  </si>
  <si>
    <t>počty žen na AF</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</si>
  <si>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</si>
  <si>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</si>
  <si>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</si>
  <si>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</si>
  <si>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</si>
  <si>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CELKEM akademičtí pracovníci</t>
  </si>
  <si>
    <t>Mimořádní profesoři</t>
  </si>
  <si>
    <t>VZČ 2022 - Akademičtí a vědečtí pracovníci a ostatní zaměstnanci celkem (průměrné přepočtené počty*)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</si>
</sst>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name val="Arial"/>
      <family val="2"/>
      <charset val="238"/>
    </font>
    <font>
      <sz val="10"/>
      <color theme="1"/>
      <name val="Times New Roman"/>
      <family val="2"/>
      <charset val="238"/>
    </font>
    <font>
      <sz val="9"/>
      <color theme="1"/>
      <name val="Calibri"/>
      <family val="2"/>
      <charset val="238"/>
      <scheme val="minor"/>
    </font>
    <font>
      <b/>
      <sz val="9"/>
      <color theme="1"/>
      <name val="Calibri"/>
      <family val="2"/>
      <charset val="238"/>
      <scheme val="minor"/>
    </font>
    <font>
      <sz val="9"/>
      <color indexed="8"/>
      <name val="Calibri"/>
      <family val="2"/>
      <charset val="238"/>
      <scheme val="minor"/>
    </font>
    <font>
      <b/>
      <sz val="9"/>
      <color rgb="FF78BE14"/>
      <name val="Calibri"/>
      <family val="2"/>
      <charset val="238"/>
      <scheme val="minor"/>
    </font>
    <font>
      <b/>
      <sz val="9"/>
      <name val="Calibri"/>
      <family val="2"/>
      <charset val="238"/>
      <scheme val="minor"/>
    </font>
    <font>
      <b/>
      <sz val="10"/>
      <name val="Calibri"/>
      <family val="2"/>
      <charset val="238"/>
      <scheme val="minor"/>
    </font>
    <font>
      <sz val="10"/>
      <color theme="1"/>
      <name val="Calibri"/>
      <family val="2"/>
      <charset val="238"/>
      <scheme val="minor"/>
    </font>
    <font>
      <b/>
      <sz val="9"/>
      <color indexed="8"/>
      <name val="Calibri"/>
      <family val="2"/>
      <charset val="238"/>
      <scheme val="minor"/>
    </font>
    <font>
      <sz val="9"/>
      <name val="Calibri"/>
      <family val="2"/>
      <charset val="238"/>
      <scheme val="minor"/>
    </font>
    <font>
      <sz val="10"/>
      <color theme="1"/>
      <name val="Calibri"/>
      <family val="2"/>
      <charset val="23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right/>
      <top style="medium">
        <color rgb="FF78BE14"/>
      </top>
      <bottom style="thin">
        <color rgb="FF78BE14"/>
      </bottom>
      <diagonal/>
    </border>
    <border>
      <left style="thin">
        <color rgb="FF78BE14"/>
      </left>
      <right style="thin">
        <color rgb="FF78BE14"/>
      </right>
      <top style="thin">
        <color rgb="FF78BE14"/>
      </top>
      <bottom/>
      <diagonal/>
    </border>
    <border>
      <left/>
      <right/>
      <top style="thin">
        <color rgb="FF78BE14"/>
      </top>
      <bottom/>
      <diagonal/>
    </border>
    <border>
      <left/>
      <right/>
      <top style="thin">
        <color theme="0" tint="-0.24994659260841701"/>
      </top>
      <bottom style="thin">
        <color theme="0" tint="-0.24994659260841701"/>
      </bottom>
      <diagonal/>
    </border>
    <border>
      <left/>
      <right/>
      <top/>
      <bottom style="medium">
        <color rgb="FF78BE14"/>
      </bottom>
      <diagonal/>
    </border>
    <border>
      <left style="thin">
        <color rgb="FF78BE14"/>
      </left>
      <right style="medium">
        <color rgb="FF78BE14"/>
      </right>
      <top style="medium">
        <color rgb="FF78BE14"/>
      </top>
      <bottom style="thin">
        <color rgb="FF78BE14"/>
      </bottom>
      <diagonal/>
    </border>
    <border>
      <left style="medium">
        <color rgb="FF78BE14"/>
      </left>
      <right style="thin">
        <color rgb="FF78BE14"/>
      </right>
      <top style="thin">
        <color rgb="FF78BE14"/>
      </top>
      <bottom/>
      <diagonal/>
    </border>
    <border>
      <left style="medium">
        <color rgb="FF78BE14"/>
      </left>
      <right style="thin">
        <color rgb="FF78BE14"/>
      </right>
      <top/>
      <bottom style="medium">
        <color rgb="FF78BE14"/>
      </bottom>
      <diagonal/>
    </border>
    <border>
      <left/>
      <right style="thin">
        <color indexed="64"/>
      </right>
      <top style="medium">
        <color rgb="FF78BE14"/>
      </top>
      <bottom style="medium">
        <color rgb="FF78BE14"/>
      </bottom>
      <diagonal/>
    </border>
    <border>
      <left style="thin">
        <color indexed="64"/>
      </left>
      <right style="thin">
        <color indexed="64"/>
      </right>
      <top style="medium">
        <color rgb="FF78BE14"/>
      </top>
      <bottom style="medium">
        <color rgb="FF78BE14"/>
      </bottom>
      <diagonal/>
    </border>
    <border>
      <left style="thin">
        <color indexed="64"/>
      </left>
      <right/>
      <top style="medium">
        <color rgb="FF78BE14"/>
      </top>
      <bottom style="medium">
        <color rgb="FF78BE14"/>
      </bottom>
      <diagonal/>
    </border>
    <border>
      <left/>
      <right/>
      <top style="double">
        <color rgb="FF78BE14"/>
      </top>
      <bottom style="thin">
        <color theme="0" tint="-0.24994659260841701"/>
      </bottom>
      <diagonal/>
    </border>
    <border>
      <left style="medium">
        <color rgb="FF78BE14"/>
      </left>
      <right style="thin">
        <color rgb="FF78BE14"/>
      </right>
      <top style="double">
        <color rgb="FF78BE14"/>
      </top>
      <bottom style="thin">
        <color theme="0" tint="-0.24994659260841701"/>
      </bottom>
      <diagonal/>
    </border>
    <border>
      <left style="thin">
        <color rgb="FF78BE14"/>
      </left>
      <right style="thin">
        <color rgb="FF78BE14"/>
      </right>
      <top style="double">
        <color rgb="FF78BE14"/>
      </top>
      <bottom style="thin">
        <color theme="0" tint="-0.24994659260841701"/>
      </bottom>
      <diagonal/>
    </border>
    <border>
      <left style="thin">
        <color rgb="FF78BE14"/>
      </left>
      <right style="medium">
        <color rgb="FF78BE14"/>
      </right>
      <top style="double">
        <color rgb="FF78BE14"/>
      </top>
      <bottom style="thin">
        <color theme="0" tint="-0.24994659260841701"/>
      </bottom>
      <diagonal/>
    </border>
    <border>
      <left/>
      <right/>
      <top style="thin">
        <color theme="0" tint="-0.24994659260841701"/>
      </top>
      <bottom style="double">
        <color rgb="FF78BE14"/>
      </bottom>
      <diagonal/>
    </border>
    <border>
      <left style="medium">
        <color rgb="FF78BE14"/>
      </left>
      <right style="thin">
        <color rgb="FF78BE14"/>
      </right>
      <top style="thin">
        <color theme="0" tint="-0.24994659260841701"/>
      </top>
      <bottom style="double">
        <color rgb="FF78BE14"/>
      </bottom>
      <diagonal/>
    </border>
    <border>
      <left style="thin">
        <color rgb="FF78BE14"/>
      </left>
      <right style="thin">
        <color rgb="FF78BE14"/>
      </right>
      <top style="thin">
        <color theme="0" tint="-0.24994659260841701"/>
      </top>
      <bottom style="double">
        <color rgb="FF78BE14"/>
      </bottom>
      <diagonal/>
    </border>
    <border>
      <left style="thin">
        <color rgb="FF78BE14"/>
      </left>
      <right style="medium">
        <color rgb="FF78BE14"/>
      </right>
      <top style="thin">
        <color theme="0" tint="-0.24994659260841701"/>
      </top>
      <bottom style="double">
        <color rgb="FF78BE14"/>
      </bottom>
      <diagonal/>
    </border>
    <border>
      <left/>
      <right/>
      <top/>
      <bottom style="thin">
        <color theme="0" tint="-0.24994659260841701"/>
      </bottom>
      <diagonal/>
    </border>
    <border>
      <left style="medium">
        <color rgb="FF78BE14"/>
      </left>
      <right style="thin">
        <color rgb="FF78BE14"/>
      </right>
      <top/>
      <bottom style="thin">
        <color theme="0" tint="-0.24994659260841701"/>
      </bottom>
      <diagonal/>
    </border>
    <border>
      <left style="thin">
        <color rgb="FF78BE14"/>
      </left>
      <right style="thin">
        <color rgb="FF78BE14"/>
      </right>
      <top/>
      <bottom style="thin">
        <color theme="0" tint="-0.24994659260841701"/>
      </bottom>
      <diagonal/>
    </border>
    <border>
      <left style="thin">
        <color rgb="FF78BE14"/>
      </left>
      <right style="medium">
        <color rgb="FF78BE14"/>
      </right>
      <top/>
      <bottom style="thin">
        <color theme="0" tint="-0.24994659260841701"/>
      </bottom>
      <diagonal/>
    </border>
    <border>
      <left style="thin">
        <color rgb="FF78BE14"/>
      </left>
      <right style="thin">
        <color rgb="FF78BE14"/>
      </right>
      <top style="thin">
        <color theme="0" tint="-0.24994659260841701"/>
      </top>
      <bottom/>
      <diagonal/>
    </border>
    <border>
      <left style="thin">
        <color rgb="FF78BE14"/>
      </left>
      <right style="medium">
        <color rgb="FF78BE14"/>
      </right>
      <top style="thin">
        <color theme="0" tint="-0.24994659260841701"/>
      </top>
      <bottom/>
      <diagonal/>
    </border>
    <border>
      <left/>
      <right style="medium">
        <color rgb="FF78BE14"/>
      </right>
      <top style="medium">
        <color rgb="FF78BE14"/>
      </top>
      <bottom style="thin">
        <color rgb="FF78BE14"/>
      </bottom>
      <diagonal/>
    </border>
    <border>
      <left/>
      <right style="medium">
        <color rgb="FF78BE14"/>
      </right>
      <top style="thin">
        <color rgb="FF78BE14"/>
      </top>
      <bottom/>
      <diagonal/>
    </border>
    <border>
      <left/>
      <right style="medium">
        <color rgb="FF78BE14"/>
      </right>
      <top style="double">
        <color rgb="FF78BE14"/>
      </top>
      <bottom style="thin">
        <color theme="0" tint="-0.24994659260841701"/>
      </bottom>
      <diagonal/>
    </border>
    <border>
      <left/>
      <right style="medium">
        <color rgb="FF78BE14"/>
      </right>
      <top/>
      <bottom style="thin">
        <color theme="0" tint="-0.24994659260841701"/>
      </bottom>
      <diagonal/>
    </border>
    <border>
      <left/>
      <right style="medium">
        <color rgb="FF78BE14"/>
      </right>
      <top style="thin">
        <color theme="0" tint="-0.24994659260841701"/>
      </top>
      <bottom/>
      <diagonal/>
    </border>
    <border>
      <left/>
      <right style="medium">
        <color rgb="FF78BE14"/>
      </right>
      <top style="thin">
        <color theme="0" tint="-0.24994659260841701"/>
      </top>
      <bottom style="double">
        <color rgb="FF78BE14"/>
      </bottom>
      <diagonal/>
    </border>
    <border>
      <left style="medium">
        <color rgb="FF78BE14"/>
      </left>
      <right style="thin">
        <color rgb="FF78BE14"/>
      </right>
      <top style="medium">
        <color rgb="FF78BE14"/>
      </top>
      <bottom style="thin">
        <color rgb="FF78BE14"/>
      </bottom>
      <diagonal/>
    </border>
    <border>
      <left style="thin">
        <color rgb="FF78BE14"/>
      </left>
      <right style="thin">
        <color rgb="FF78BE14"/>
      </right>
      <top style="medium">
        <color rgb="FF78BE14"/>
      </top>
      <bottom style="thin">
        <color rgb="FF78BE14"/>
      </bottom>
      <diagonal/>
    </border>
    <border>
      <left style="medium">
        <color rgb="FF78BE14"/>
      </left>
      <right style="thin">
        <color rgb="FF78BE14"/>
      </right>
      <top/>
      <bottom/>
      <diagonal/>
    </border>
    <border>
      <left/>
      <right style="thin">
        <color rgb="FF78BE14"/>
      </right>
      <top/>
      <bottom/>
      <diagonal/>
    </border>
    <border>
      <left style="thin">
        <color rgb="FF78BE14"/>
      </left>
      <right style="thin">
        <color rgb="FF78BE14"/>
      </right>
      <top/>
      <bottom/>
      <diagonal/>
    </border>
    <border>
      <left/>
      <right style="medium">
        <color rgb="FF78BE14"/>
      </right>
      <top/>
      <bottom/>
      <diagonal/>
    </border>
    <border>
      <left style="medium">
        <color rgb="FF78BE14"/>
      </left>
      <right style="medium">
        <color rgb="FF78BE14"/>
      </right>
      <top style="medium">
        <color rgb="FF78BE14"/>
      </top>
      <bottom/>
      <diagonal/>
    </border>
    <border>
      <left style="medium">
        <color rgb="FF78BE14"/>
      </left>
      <right style="medium">
        <color rgb="FF78BE14"/>
      </right>
      <top/>
      <bottom style="double">
        <color rgb="FF78BE14"/>
      </bottom>
      <diagonal/>
    </border>
    <border>
      <left style="medium">
        <color rgb="FF78BE14"/>
      </left>
      <right style="medium">
        <color rgb="FF78BE14"/>
      </right>
      <top style="double">
        <color rgb="FF78BE14"/>
      </top>
      <bottom style="thin">
        <color theme="0" tint="-0.24994659260841701"/>
      </bottom>
      <diagonal/>
    </border>
    <border>
      <left style="medium">
        <color rgb="FF78BE14"/>
      </left>
      <right style="medium">
        <color rgb="FF78BE14"/>
      </right>
      <top/>
      <bottom style="thin">
        <color theme="0" tint="-0.24994659260841701"/>
      </bottom>
      <diagonal/>
    </border>
    <border>
      <left style="medium">
        <color rgb="FF78BE14"/>
      </left>
      <right style="medium">
        <color rgb="FF78BE14"/>
      </right>
      <top style="thin">
        <color theme="0" tint="-0.24994659260841701"/>
      </top>
      <bottom/>
      <diagonal/>
    </border>
    <border>
      <left style="medium">
        <color rgb="FF78BE14"/>
      </left>
      <right style="medium">
        <color rgb="FF78BE14"/>
      </right>
      <top style="thin">
        <color theme="0" tint="-0.24994659260841701"/>
      </top>
      <bottom style="double">
        <color rgb="FF78BE14"/>
      </bottom>
      <diagonal/>
    </border>
    <border>
      <left style="medium">
        <color rgb="FF78BE14"/>
      </left>
      <right/>
      <top style="double">
        <color rgb="FF78BE14"/>
      </top>
      <bottom style="thin">
        <color theme="0" tint="-0.24994659260841701"/>
      </bottom>
      <diagonal/>
    </border>
    <border>
      <left style="medium">
        <color rgb="FF78BE14"/>
      </left>
      <right/>
      <top style="thin">
        <color theme="0" tint="-0.24994659260841701"/>
      </top>
      <bottom style="double">
        <color rgb="FF78BE14"/>
      </bottom>
      <diagonal/>
    </border>
    <border>
      <left style="thin">
        <color rgb="FF78BE14"/>
      </left>
      <right style="medium">
        <color rgb="FF78BE14"/>
      </right>
      <top/>
      <bottom/>
      <diagonal/>
    </border>
    <border>
      <left style="medium">
        <color rgb="FF78BE14"/>
      </left>
      <right style="medium">
        <color rgb="FF78BE14"/>
      </right>
      <top/>
      <bottom/>
      <diagonal/>
    </border>
    <border>
      <left style="medium">
        <color rgb="FF78BE14"/>
      </left>
      <right/>
      <top style="thin">
        <color theme="0" tint="-0.24994659260841701"/>
      </top>
      <bottom/>
      <diagonal/>
    </border>
    <border>
      <left style="medium">
        <color rgb="FF78BE14"/>
      </left>
      <right/>
      <top/>
      <bottom style="thin">
        <color theme="0" tint="-0.24994659260841701"/>
      </bottom>
      <diagonal/>
    </border>
    <border>
      <left/>
      <right/>
      <top style="medium">
        <color rgb="FF78BE14"/>
      </top>
      <bottom style="thin">
        <color theme="0" tint="-0.24994659260841701"/>
      </bottom>
      <diagonal/>
    </border>
    <border>
      <left style="medium">
        <color rgb="FF78BE14"/>
      </left>
      <right style="thin">
        <color rgb="FF78BE14"/>
      </right>
      <top style="medium">
        <color rgb="FF78BE14"/>
      </top>
      <bottom style="thin">
        <color theme="0" tint="-0.24994659260841701"/>
      </bottom>
      <diagonal/>
    </border>
    <border>
      <left style="thin">
        <color rgb="FF78BE14"/>
      </left>
      <right style="thin">
        <color rgb="FF78BE14"/>
      </right>
      <top style="medium">
        <color rgb="FF78BE14"/>
      </top>
      <bottom style="thin">
        <color theme="0" tint="-0.24994659260841701"/>
      </bottom>
      <diagonal/>
    </border>
    <border>
      <left style="thin">
        <color rgb="FF78BE14"/>
      </left>
      <right style="medium">
        <color rgb="FF78BE14"/>
      </right>
      <top style="medium">
        <color rgb="FF78BE14"/>
      </top>
      <bottom style="thin">
        <color theme="0" tint="-0.24994659260841701"/>
      </bottom>
      <diagonal/>
    </border>
    <border>
      <left/>
      <right style="medium">
        <color rgb="FF78BE14"/>
      </right>
      <top style="medium">
        <color rgb="FF78BE14"/>
      </top>
      <bottom style="thin">
        <color theme="0" tint="-0.24994659260841701"/>
      </bottom>
      <diagonal/>
    </border>
    <border>
      <left style="medium">
        <color rgb="FF78BE14"/>
      </left>
      <right style="medium">
        <color rgb="FF78BE14"/>
      </right>
      <top style="medium">
        <color rgb="FF78BE14"/>
      </top>
      <bottom style="thin">
        <color theme="0" tint="-0.24994659260841701"/>
      </bottom>
      <diagonal/>
    </border>
    <border>
      <left style="medium">
        <color rgb="FF78BE14"/>
      </left>
      <right/>
      <top style="medium">
        <color rgb="FF78BE14"/>
      </top>
      <bottom style="thin">
        <color theme="0" tint="-0.24994659260841701"/>
      </bottom>
      <diagonal/>
    </border>
    <border>
      <left style="thin">
        <color rgb="FF78BE14"/>
      </left>
      <right style="thin">
        <color rgb="FF78BE14"/>
      </right>
      <top style="thin">
        <color theme="0" tint="-0.24994659260841701"/>
      </top>
      <bottom style="medium">
        <color rgb="FF78BE14"/>
      </bottom>
      <diagonal/>
    </border>
    <border>
      <left style="thin">
        <color rgb="FF78BE14"/>
      </left>
      <right style="medium">
        <color rgb="FF78BE14"/>
      </right>
      <top style="thin">
        <color theme="0" tint="-0.24994659260841701"/>
      </top>
      <bottom style="medium">
        <color rgb="FF78BE14"/>
      </bottom>
      <diagonal/>
    </border>
    <border>
      <left/>
      <right style="medium">
        <color rgb="FF78BE14"/>
      </right>
      <top style="thin">
        <color theme="0" tint="-0.24994659260841701"/>
      </top>
      <bottom style="medium">
        <color rgb="FF78BE14"/>
      </bottom>
      <diagonal/>
    </border>
    <border>
      <left style="medium">
        <color rgb="FF78BE14"/>
      </left>
      <right style="medium">
        <color rgb="FF78BE14"/>
      </right>
      <top style="thin">
        <color theme="0" tint="-0.24994659260841701"/>
      </top>
      <bottom style="medium">
        <color rgb="FF78BE14"/>
      </bottom>
      <diagonal/>
    </border>
    <border>
      <left style="medium">
        <color rgb="FF78BE14"/>
      </left>
      <right/>
      <top style="thin">
        <color theme="0" tint="-0.24994659260841701"/>
      </top>
      <bottom style="medium">
        <color rgb="FF78BE14"/>
      </bottom>
      <diagonal/>
    </border>
    <border>
      <left/>
      <right/>
      <top style="thin">
        <color theme="0" tint="-0.24994659260841701"/>
      </top>
      <bottom style="medium">
        <color rgb="FF78BE14"/>
      </bottom>
      <diagonal/>
    </border>
    <border>
      <left/>
      <right/>
      <top style="double">
        <color rgb="FF78BE14"/>
      </top>
      <bottom/>
      <diagonal/>
    </border>
    <border>
      <left style="medium">
        <color rgb="FF78BE14"/>
      </left>
      <right/>
      <top/>
      <bottom/>
      <diagonal/>
    </border>
    <border>
      <left style="thin">
        <color rgb="FF78BE14"/>
      </left>
      <right style="thin">
        <color rgb="FF78BE14"/>
      </right>
      <top style="double">
        <color rgb="FF78BE14"/>
      </top>
      <bottom/>
      <diagonal/>
    </border>
    <border>
      <left style="medium">
        <color rgb="FF78BE14"/>
      </left>
      <right/>
      <top style="medium">
        <color rgb="FF78BE14"/>
      </top>
      <bottom style="thin">
        <color rgb="FF78BE14"/>
      </bottom>
      <diagonal/>
    </border>
    <border>
      <left/>
      <right style="thin">
        <color rgb="FF78BE14"/>
      </right>
      <top style="thin">
        <color theme="0" tint="-0.24994659260841701"/>
      </top>
      <bottom style="medium">
        <color rgb="FF78BE14"/>
      </bottom>
      <diagonal/>
    </border>
    <border>
      <left/>
      <right style="thin">
        <color rgb="FF78BE14"/>
      </right>
      <top style="double">
        <color rgb="FF78BE14"/>
      </top>
      <bottom style="thin">
        <color theme="0" tint="-0.24994659260841701"/>
      </bottom>
      <diagonal/>
    </border>
    <border>
      <left/>
      <right style="thin">
        <color rgb="FF78BE14"/>
      </right>
      <top style="medium">
        <color rgb="FF78BE14"/>
      </top>
      <bottom style="thin">
        <color theme="0" tint="-0.24994659260841701"/>
      </bottom>
      <diagonal/>
    </border>
    <border>
      <left/>
      <right style="thin">
        <color rgb="FF78BE14"/>
      </right>
      <top/>
      <bottom style="thin">
        <color theme="0" tint="-0.24994659260841701"/>
      </bottom>
      <diagonal/>
    </border>
    <border>
      <left/>
      <right style="thin">
        <color rgb="FF78BE14"/>
      </right>
      <top style="thin">
        <color theme="0" tint="-0.24994659260841701"/>
      </top>
      <bottom/>
      <diagonal/>
    </border>
    <border>
      <left/>
      <right style="thin">
        <color rgb="FF78BE14"/>
      </right>
      <top style="thin">
        <color theme="0" tint="-0.24994659260841701"/>
      </top>
      <bottom style="double">
        <color rgb="FF78BE14"/>
      </bottom>
      <diagonal/>
    </border>
    <border>
      <left/>
      <right style="thin">
        <color rgb="FF78BE14"/>
      </right>
      <top style="thin">
        <color rgb="FF78BE14"/>
      </top>
      <bottom/>
      <diagonal/>
    </border>
    <border>
      <left style="thin">
        <color rgb="FF78BE14"/>
      </left>
      <right/>
      <top style="medium">
        <color rgb="FF78BE14"/>
      </top>
      <bottom style="thin">
        <color rgb="FF78BE14"/>
      </bottom>
      <diagonal/>
    </border>
    <border>
      <left style="thin">
        <color rgb="FF78BE14"/>
      </left>
      <right/>
      <top/>
      <bottom/>
      <diagonal/>
    </border>
    <border>
      <left style="thin">
        <color rgb="FF78BE14"/>
      </left>
      <right/>
      <top style="medium">
        <color rgb="FF78BE14"/>
      </top>
      <bottom style="thin">
        <color theme="0" tint="-0.24994659260841701"/>
      </bottom>
      <diagonal/>
    </border>
    <border>
      <left style="thin">
        <color rgb="FF78BE14"/>
      </left>
      <right/>
      <top style="thin">
        <color theme="0" tint="-0.24994659260841701"/>
      </top>
      <bottom style="medium">
        <color rgb="FF78BE14"/>
      </bottom>
      <diagonal/>
    </border>
    <border>
      <left style="thin">
        <color rgb="FF78BE14"/>
      </left>
      <right/>
      <top/>
      <bottom style="thin">
        <color theme="0" tint="-0.24994659260841701"/>
      </bottom>
      <diagonal/>
    </border>
    <border>
      <left style="thin">
        <color rgb="FF78BE14"/>
      </left>
      <right/>
      <top style="thin">
        <color theme="0" tint="-0.24994659260841701"/>
      </top>
      <bottom/>
      <diagonal/>
    </border>
    <border>
      <left style="thin">
        <color rgb="FF78BE14"/>
      </left>
      <right/>
      <top style="thin">
        <color theme="0" tint="-0.24994659260841701"/>
      </top>
      <bottom style="double">
        <color rgb="FF78BE14"/>
      </bottom>
      <diagonal/>
    </border>
    <border>
      <left style="thin">
        <color rgb="FF78BE14"/>
      </left>
      <right style="thin">
        <color rgb="FF78BE14"/>
      </right>
      <top style="thin">
        <color rgb="FF78BE14"/>
      </top>
      <bottom style="double">
        <color rgb="FF78BE14"/>
      </bottom>
      <diagonal/>
    </border>
    <border>
      <left style="medium">
        <color rgb="FF78BE14"/>
      </left>
      <right style="thin">
        <color rgb="FF78BE14"/>
      </right>
      <top style="thin">
        <color theme="0" tint="-0.24994659260841701"/>
      </top>
      <bottom style="medium">
        <color rgb="FF78BE14"/>
      </bottom>
      <diagonal/>
    </border>
    <border>
      <left style="medium">
        <color rgb="FF78BE14"/>
      </left>
      <right style="medium">
        <color rgb="FF78BE14"/>
      </right>
      <top style="double">
        <color rgb="FF78BE14"/>
      </top>
      <bottom/>
      <diagonal/>
    </border>
  </borders>
  <cellStyleXfs count="3">
    <xf numFmtId="0" fontId="0" fillId="0" borderId="0"/>
    <xf numFmtId="0" fontId="2" fillId="0" borderId="0"/>
    <xf numFmtId="0" fontId="1" fillId="0" borderId="0"/>
  </cellStyleXfs>
  <cellXfs count="114">
    <xf numFmtId="0" fontId="0" fillId="0" borderId="0" xfId="0"/>
    <xf numFmtId="0" fontId="3" fillId="0" borderId="0" xfId="0" applyFont="1" applyAlignment="1">
      <alignment vertical="center" wrapText="1"/>
    </xf>
    <xf numFmtId="0" fontId="6" fillId="2" borderId="2"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wrapText="1"/>
    </xf>
    <xf numFmtId="0" fontId="0" fillId="0" borderId="0" xfId="0" applyFont="1" applyFill="1" applyAlignment="1">
      <alignment vertical="center" wrapText="1"/>
    </xf>
    <xf numFmtId="0" fontId="9" fillId="0" borderId="0" xfId="0" applyFont="1" applyFill="1"/>
    <xf numFmtId="0" fontId="9" fillId="0" borderId="0" xfId="0" applyFont="1"/>
    <xf numFmtId="0" fontId="5" fillId="0" borderId="0" xfId="1" applyFont="1" applyFill="1" applyBorder="1" applyAlignment="1">
      <alignment vertical="center" wrapText="1"/>
    </xf>
    <xf numFmtId="0" fontId="10" fillId="0" borderId="12" xfId="1" applyFont="1" applyFill="1" applyBorder="1" applyAlignment="1">
      <alignment vertical="center" wrapText="1"/>
    </xf>
    <xf numFmtId="0" fontId="10" fillId="0" borderId="20" xfId="1" applyFont="1" applyFill="1" applyBorder="1" applyAlignment="1">
      <alignment vertical="center" wrapText="1"/>
    </xf>
    <xf numFmtId="0" fontId="10" fillId="0" borderId="50" xfId="1" applyFont="1" applyFill="1" applyBorder="1" applyAlignment="1">
      <alignment vertical="center" wrapText="1"/>
    </xf>
    <xf numFmtId="0" fontId="5" fillId="0" borderId="5" xfId="1" applyFont="1" applyFill="1" applyBorder="1" applyAlignment="1">
      <alignment vertical="center" wrapText="1"/>
    </xf>
    <xf numFmtId="0" fontId="6" fillId="2" borderId="0" xfId="0" applyFont="1" applyFill="1" applyBorder="1" applyAlignment="1">
      <alignment vertical="center" wrapText="1"/>
    </xf>
    <xf numFmtId="0" fontId="3" fillId="0" borderId="62" xfId="0" applyFont="1" applyBorder="1" applyAlignment="1">
      <alignment vertical="center" wrapText="1"/>
    </xf>
    <xf numFmtId="0" fontId="6" fillId="2" borderId="27" xfId="0" applyFont="1" applyFill="1" applyBorder="1" applyAlignment="1">
      <alignment horizontal="center" vertical="center" textRotation="90" wrapText="1"/>
    </xf>
    <xf numFmtId="0" fontId="6" fillId="2" borderId="73" xfId="0" applyFont="1" applyFill="1" applyBorder="1" applyAlignment="1">
      <alignment horizontal="center" vertical="center" textRotation="90" wrapText="1"/>
    </xf>
    <xf numFmtId="0" fontId="10" fillId="0" borderId="4" xfId="1" applyFont="1" applyFill="1" applyBorder="1" applyAlignment="1">
      <alignment vertical="center" wrapText="1"/>
    </xf>
    <xf numFmtId="0" fontId="5" fillId="0" borderId="16" xfId="1" applyFont="1" applyFill="1" applyBorder="1" applyAlignment="1">
      <alignment vertical="center" wrapText="1"/>
    </xf>
    <xf numFmtId="0" fontId="6" fillId="2" borderId="81" xfId="0" applyFont="1" applyFill="1" applyBorder="1" applyAlignment="1">
      <alignment horizontal="center" vertical="center" textRotation="90" wrapText="1"/>
    </xf>
    <xf numFmtId="0" fontId="5" fillId="0" borderId="62" xfId="1" applyFont="1" applyFill="1" applyBorder="1" applyAlignment="1">
      <alignment vertical="center" wrapText="1"/>
    </xf>
    <xf numFmtId="0" fontId="12" fillId="0" borderId="0" xfId="0" applyFont="1" applyAlignment="1">
      <alignment horizontal="left" vertical="top" wrapText="1"/>
    </xf>
    <xf numFmtId="0" fontId="0" fillId="0" borderId="0" xfId="0" applyFont="1" applyAlignment="1"/>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center" wrapText="1"/>
    </xf>
    <xf numFmtId="4" fontId="10" fillId="0" borderId="13" xfId="1" applyNumberFormat="1" applyFont="1" applyFill="1" applyBorder="1" applyAlignment="1">
      <alignment horizontal="right" vertical="center" wrapText="1"/>
    </xf>
    <xf numFmtId="4" fontId="10" fillId="0" borderId="14" xfId="1" applyNumberFormat="1" applyFont="1" applyFill="1" applyBorder="1" applyAlignment="1">
      <alignment horizontal="right" vertical="center" wrapText="1"/>
    </xf>
    <xf numFmtId="4" fontId="10" fillId="0" borderId="78" xfId="1" applyNumberFormat="1" applyFont="1" applyFill="1" applyBorder="1" applyAlignment="1">
      <alignment horizontal="right" vertical="center" wrapText="1"/>
    </xf>
    <xf numFmtId="4" fontId="10" fillId="0" borderId="15" xfId="1" applyNumberFormat="1" applyFont="1" applyFill="1" applyBorder="1" applyAlignment="1">
      <alignment horizontal="right" vertical="center" wrapText="1"/>
    </xf>
    <xf numFmtId="4" fontId="10" fillId="0" borderId="68" xfId="1" applyNumberFormat="1" applyFont="1" applyFill="1" applyBorder="1" applyAlignment="1">
      <alignment horizontal="right" vertical="center" wrapText="1"/>
    </xf>
    <xf numFmtId="4" fontId="4" fillId="0" borderId="28" xfId="0" applyNumberFormat="1" applyFont="1" applyFill="1" applyBorder="1" applyAlignment="1">
      <alignment horizontal="right" vertical="center" wrapText="1"/>
    </xf>
    <xf numFmtId="4" fontId="4" fillId="0" borderId="40" xfId="0" applyNumberFormat="1" applyFont="1" applyFill="1" applyBorder="1" applyAlignment="1">
      <alignment horizontal="right" vertical="center" wrapText="1"/>
    </xf>
    <xf numFmtId="4" fontId="4" fillId="0" borderId="44" xfId="0" applyNumberFormat="1" applyFont="1" applyFill="1" applyBorder="1" applyAlignment="1">
      <alignment horizontal="right" vertical="center" wrapText="1"/>
    </xf>
    <xf numFmtId="4" fontId="5" fillId="0" borderId="34" xfId="1" applyNumberFormat="1" applyFont="1" applyFill="1" applyBorder="1" applyAlignment="1">
      <alignment horizontal="right" vertical="center" wrapText="1"/>
    </xf>
    <xf numFmtId="4" fontId="5" fillId="0" borderId="36" xfId="1" applyNumberFormat="1" applyFont="1" applyFill="1" applyBorder="1" applyAlignment="1">
      <alignment horizontal="right" vertical="center" wrapText="1"/>
    </xf>
    <xf numFmtId="4" fontId="5" fillId="0" borderId="75" xfId="1" applyNumberFormat="1" applyFont="1" applyFill="1" applyBorder="1" applyAlignment="1">
      <alignment horizontal="right" vertical="center" wrapText="1"/>
    </xf>
    <xf numFmtId="4" fontId="5" fillId="0" borderId="46" xfId="1" applyNumberFormat="1" applyFont="1" applyFill="1" applyBorder="1" applyAlignment="1">
      <alignment horizontal="right" vertical="center" wrapText="1"/>
    </xf>
    <xf numFmtId="4" fontId="5" fillId="0" borderId="35" xfId="1" applyNumberFormat="1" applyFont="1" applyFill="1" applyBorder="1" applyAlignment="1">
      <alignment horizontal="right" vertical="center" wrapText="1"/>
    </xf>
    <xf numFmtId="4" fontId="3" fillId="0" borderId="37" xfId="0" applyNumberFormat="1" applyFont="1" applyFill="1" applyBorder="1" applyAlignment="1">
      <alignment horizontal="right" vertical="center" wrapText="1"/>
    </xf>
    <xf numFmtId="4" fontId="3" fillId="0" borderId="47" xfId="0" applyNumberFormat="1" applyFont="1" applyFill="1" applyBorder="1" applyAlignment="1">
      <alignment horizontal="right" vertical="center" wrapText="1"/>
    </xf>
    <xf numFmtId="4" fontId="3" fillId="0" borderId="48" xfId="0" applyNumberFormat="1" applyFont="1" applyFill="1" applyBorder="1" applyAlignment="1">
      <alignment horizontal="right" vertical="center" wrapText="1"/>
    </xf>
    <xf numFmtId="4" fontId="10" fillId="0" borderId="51" xfId="1" applyNumberFormat="1" applyFont="1" applyFill="1" applyBorder="1" applyAlignment="1">
      <alignment horizontal="right" vertical="center" wrapText="1"/>
    </xf>
    <xf numFmtId="4" fontId="10" fillId="0" borderId="52" xfId="1" applyNumberFormat="1" applyFont="1" applyFill="1" applyBorder="1" applyAlignment="1">
      <alignment horizontal="right" vertical="center" wrapText="1"/>
    </xf>
    <xf numFmtId="4" fontId="10" fillId="0" borderId="76" xfId="1" applyNumberFormat="1" applyFont="1" applyFill="1" applyBorder="1" applyAlignment="1">
      <alignment horizontal="right" vertical="center" wrapText="1"/>
    </xf>
    <xf numFmtId="4" fontId="10" fillId="0" borderId="53" xfId="1" applyNumberFormat="1" applyFont="1" applyFill="1" applyBorder="1" applyAlignment="1">
      <alignment horizontal="right" vertical="center" wrapText="1"/>
    </xf>
    <xf numFmtId="4" fontId="10" fillId="0" borderId="69" xfId="1" applyNumberFormat="1" applyFont="1" applyFill="1" applyBorder="1" applyAlignment="1">
      <alignment horizontal="right" vertical="center" wrapText="1"/>
    </xf>
    <xf numFmtId="4" fontId="4" fillId="0" borderId="54" xfId="0" applyNumberFormat="1" applyFont="1" applyFill="1" applyBorder="1" applyAlignment="1">
      <alignment horizontal="right" vertical="center" wrapText="1"/>
    </xf>
    <xf numFmtId="4" fontId="4" fillId="0" borderId="55" xfId="0" applyNumberFormat="1" applyFont="1" applyFill="1" applyBorder="1" applyAlignment="1">
      <alignment horizontal="right" vertical="center" wrapText="1"/>
    </xf>
    <xf numFmtId="4" fontId="4" fillId="0" borderId="56" xfId="0" applyNumberFormat="1" applyFont="1" applyFill="1" applyBorder="1" applyAlignment="1">
      <alignment horizontal="right" vertical="center" wrapText="1"/>
    </xf>
    <xf numFmtId="4" fontId="5" fillId="0" borderId="8" xfId="1" applyNumberFormat="1" applyFont="1" applyFill="1" applyBorder="1" applyAlignment="1">
      <alignment horizontal="right" vertical="center" wrapText="1"/>
    </xf>
    <xf numFmtId="4" fontId="5" fillId="0" borderId="57" xfId="1" applyNumberFormat="1" applyFont="1" applyFill="1" applyBorder="1" applyAlignment="1">
      <alignment horizontal="right" vertical="center" wrapText="1"/>
    </xf>
    <xf numFmtId="4" fontId="5" fillId="0" borderId="77" xfId="1" applyNumberFormat="1" applyFont="1" applyFill="1" applyBorder="1" applyAlignment="1">
      <alignment horizontal="right" vertical="center" wrapText="1"/>
    </xf>
    <xf numFmtId="4" fontId="5" fillId="0" borderId="58" xfId="1" applyNumberFormat="1" applyFont="1" applyFill="1" applyBorder="1" applyAlignment="1">
      <alignment horizontal="right" vertical="center" wrapText="1"/>
    </xf>
    <xf numFmtId="4" fontId="5" fillId="0" borderId="67" xfId="1" applyNumberFormat="1" applyFont="1" applyFill="1" applyBorder="1" applyAlignment="1">
      <alignment horizontal="right" vertical="center" wrapText="1"/>
    </xf>
    <xf numFmtId="4" fontId="3" fillId="0" borderId="59" xfId="0" applyNumberFormat="1" applyFont="1" applyFill="1" applyBorder="1" applyAlignment="1">
      <alignment horizontal="right" vertical="center" wrapText="1"/>
    </xf>
    <xf numFmtId="4" fontId="3" fillId="0" borderId="60" xfId="0" applyNumberFormat="1" applyFont="1" applyFill="1" applyBorder="1" applyAlignment="1">
      <alignment horizontal="right" vertical="center" wrapText="1"/>
    </xf>
    <xf numFmtId="4" fontId="3" fillId="0" borderId="61" xfId="0" applyNumberFormat="1" applyFont="1" applyFill="1" applyBorder="1" applyAlignment="1">
      <alignment horizontal="right" vertical="center" wrapText="1"/>
    </xf>
    <xf numFmtId="4" fontId="10" fillId="0" borderId="21" xfId="1" applyNumberFormat="1" applyFont="1" applyFill="1" applyBorder="1" applyAlignment="1">
      <alignment horizontal="right" vertical="center" wrapText="1"/>
    </xf>
    <xf numFmtId="4" fontId="10" fillId="0" borderId="22" xfId="1" applyNumberFormat="1" applyFont="1" applyFill="1" applyBorder="1" applyAlignment="1">
      <alignment horizontal="right" vertical="center" wrapText="1"/>
    </xf>
    <xf numFmtId="4" fontId="10" fillId="0" borderId="23" xfId="1" applyNumberFormat="1" applyFont="1" applyFill="1" applyBorder="1" applyAlignment="1">
      <alignment horizontal="right" vertical="center" wrapText="1"/>
    </xf>
    <xf numFmtId="4" fontId="10" fillId="0" borderId="70" xfId="1" applyNumberFormat="1" applyFont="1" applyFill="1" applyBorder="1" applyAlignment="1">
      <alignment horizontal="right" vertical="center" wrapText="1"/>
    </xf>
    <xf numFmtId="4" fontId="4" fillId="0" borderId="29" xfId="0" applyNumberFormat="1" applyFont="1" applyFill="1" applyBorder="1" applyAlignment="1">
      <alignment horizontal="right" vertical="center" wrapText="1"/>
    </xf>
    <xf numFmtId="4" fontId="4" fillId="0" borderId="41" xfId="0" applyNumberFormat="1" applyFont="1" applyFill="1" applyBorder="1" applyAlignment="1">
      <alignment horizontal="right" vertical="center" wrapText="1"/>
    </xf>
    <xf numFmtId="4" fontId="4" fillId="0" borderId="49" xfId="0" applyNumberFormat="1" applyFont="1" applyFill="1" applyBorder="1" applyAlignment="1">
      <alignment horizontal="right" vertical="center" wrapText="1"/>
    </xf>
    <xf numFmtId="4" fontId="5" fillId="0" borderId="24" xfId="1" applyNumberFormat="1" applyFont="1" applyFill="1" applyBorder="1" applyAlignment="1">
      <alignment horizontal="right" vertical="center" wrapText="1"/>
    </xf>
    <xf numFmtId="4" fontId="5" fillId="0" borderId="79" xfId="1" applyNumberFormat="1" applyFont="1" applyFill="1" applyBorder="1" applyAlignment="1">
      <alignment horizontal="right" vertical="center" wrapText="1"/>
    </xf>
    <xf numFmtId="4" fontId="5" fillId="0" borderId="25" xfId="1" applyNumberFormat="1" applyFont="1" applyFill="1" applyBorder="1" applyAlignment="1">
      <alignment horizontal="right" vertical="center" wrapText="1"/>
    </xf>
    <xf numFmtId="4" fontId="5" fillId="0" borderId="71" xfId="1" applyNumberFormat="1" applyFont="1" applyFill="1" applyBorder="1" applyAlignment="1">
      <alignment horizontal="right" vertical="center" wrapText="1"/>
    </xf>
    <xf numFmtId="4" fontId="3" fillId="0" borderId="30" xfId="0" applyNumberFormat="1" applyFont="1" applyFill="1" applyBorder="1" applyAlignment="1">
      <alignment horizontal="right" vertical="center" wrapText="1"/>
    </xf>
    <xf numFmtId="4" fontId="3" fillId="0" borderId="42" xfId="0" applyNumberFormat="1" applyFont="1" applyFill="1" applyBorder="1" applyAlignment="1">
      <alignment horizontal="right" vertical="center" wrapText="1"/>
    </xf>
    <xf numFmtId="4" fontId="5" fillId="0" borderId="21" xfId="1" applyNumberFormat="1" applyFont="1" applyFill="1" applyBorder="1" applyAlignment="1">
      <alignment horizontal="right" vertical="center" wrapText="1"/>
    </xf>
    <xf numFmtId="4" fontId="5" fillId="0" borderId="22" xfId="1" applyNumberFormat="1" applyFont="1" applyFill="1" applyBorder="1" applyAlignment="1">
      <alignment horizontal="right" vertical="center" wrapText="1"/>
    </xf>
    <xf numFmtId="4" fontId="5" fillId="0" borderId="78" xfId="1" applyNumberFormat="1" applyFont="1" applyFill="1" applyBorder="1" applyAlignment="1">
      <alignment horizontal="right" vertical="center" wrapText="1"/>
    </xf>
    <xf numFmtId="4" fontId="5" fillId="0" borderId="23" xfId="1" applyNumberFormat="1" applyFont="1" applyFill="1" applyBorder="1" applyAlignment="1">
      <alignment horizontal="right" vertical="center" wrapText="1"/>
    </xf>
    <xf numFmtId="4" fontId="5" fillId="0" borderId="70" xfId="1" applyNumberFormat="1" applyFont="1" applyFill="1" applyBorder="1" applyAlignment="1">
      <alignment horizontal="right" vertical="center" wrapText="1"/>
    </xf>
    <xf numFmtId="4" fontId="3" fillId="0" borderId="29" xfId="0" applyNumberFormat="1" applyFont="1" applyFill="1" applyBorder="1" applyAlignment="1">
      <alignment horizontal="right" vertical="center" wrapText="1"/>
    </xf>
    <xf numFmtId="4" fontId="3" fillId="0" borderId="41" xfId="0" applyNumberFormat="1" applyFont="1" applyFill="1" applyBorder="1" applyAlignment="1">
      <alignment horizontal="right" vertical="center" wrapText="1"/>
    </xf>
    <xf numFmtId="4" fontId="5" fillId="0" borderId="82" xfId="1" applyNumberFormat="1" applyFont="1" applyFill="1" applyBorder="1" applyAlignment="1">
      <alignment horizontal="right" vertical="center" wrapText="1"/>
    </xf>
    <xf numFmtId="4" fontId="5" fillId="0" borderId="17" xfId="1" applyNumberFormat="1" applyFont="1" applyFill="1" applyBorder="1" applyAlignment="1">
      <alignment horizontal="right" vertical="center" wrapText="1"/>
    </xf>
    <xf numFmtId="4" fontId="5" fillId="0" borderId="18" xfId="1" applyNumberFormat="1" applyFont="1" applyFill="1" applyBorder="1" applyAlignment="1">
      <alignment horizontal="right" vertical="center" wrapText="1"/>
    </xf>
    <xf numFmtId="4" fontId="5" fillId="0" borderId="80" xfId="1" applyNumberFormat="1" applyFont="1" applyFill="1" applyBorder="1" applyAlignment="1">
      <alignment horizontal="right" vertical="center" wrapText="1"/>
    </xf>
    <xf numFmtId="4" fontId="5" fillId="0" borderId="19" xfId="1" applyNumberFormat="1" applyFont="1" applyFill="1" applyBorder="1" applyAlignment="1">
      <alignment horizontal="right" vertical="center" wrapText="1"/>
    </xf>
    <xf numFmtId="4" fontId="5" fillId="0" borderId="72" xfId="1" applyNumberFormat="1" applyFont="1" applyFill="1" applyBorder="1" applyAlignment="1">
      <alignment horizontal="right" vertical="center" wrapText="1"/>
    </xf>
    <xf numFmtId="4" fontId="3" fillId="0" borderId="31" xfId="0" applyNumberFormat="1" applyFont="1" applyFill="1" applyBorder="1" applyAlignment="1">
      <alignment horizontal="right" vertical="center" wrapText="1"/>
    </xf>
    <xf numFmtId="4" fontId="3" fillId="0" borderId="43" xfId="0" applyNumberFormat="1" applyFont="1" applyFill="1" applyBorder="1" applyAlignment="1">
      <alignment horizontal="right" vertical="center" wrapText="1"/>
    </xf>
    <xf numFmtId="4" fontId="3" fillId="0" borderId="45" xfId="0" applyNumberFormat="1" applyFont="1" applyFill="1" applyBorder="1" applyAlignment="1">
      <alignment horizontal="right" vertical="center" wrapText="1"/>
    </xf>
    <xf numFmtId="4" fontId="6" fillId="2" borderId="64" xfId="0" applyNumberFormat="1" applyFont="1" applyFill="1" applyBorder="1" applyAlignment="1">
      <alignment horizontal="right" vertical="center" wrapText="1"/>
    </xf>
    <xf numFmtId="4" fontId="6" fillId="2" borderId="65" xfId="0" applyNumberFormat="1" applyFont="1" applyFill="1" applyBorder="1" applyAlignment="1">
      <alignment horizontal="right" vertical="center" wrapText="1"/>
    </xf>
    <xf numFmtId="4" fontId="6" fillId="2" borderId="35" xfId="0" applyNumberFormat="1" applyFont="1" applyFill="1" applyBorder="1" applyAlignment="1">
      <alignment horizontal="right" vertical="center" wrapText="1"/>
    </xf>
    <xf numFmtId="4" fontId="6" fillId="2" borderId="37" xfId="0" applyNumberFormat="1" applyFont="1" applyFill="1" applyBorder="1" applyAlignment="1">
      <alignment horizontal="right" vertical="center" wrapText="1"/>
    </xf>
    <xf numFmtId="4" fontId="6" fillId="2" borderId="47" xfId="0" applyNumberFormat="1" applyFont="1" applyFill="1" applyBorder="1" applyAlignment="1">
      <alignment horizontal="right" vertical="center" wrapText="1"/>
    </xf>
    <xf numFmtId="4" fontId="6" fillId="2" borderId="83" xfId="0" applyNumberFormat="1" applyFont="1" applyFill="1" applyBorder="1" applyAlignment="1">
      <alignment horizontal="right" vertical="center" wrapText="1"/>
    </xf>
    <xf numFmtId="4" fontId="6" fillId="2" borderId="63" xfId="0" applyNumberFormat="1" applyFont="1" applyFill="1" applyBorder="1" applyAlignment="1">
      <alignment horizontal="right" vertical="center" wrapText="1"/>
    </xf>
    <xf numFmtId="4" fontId="3" fillId="0" borderId="61" xfId="0" applyNumberFormat="1" applyFont="1" applyBorder="1" applyAlignment="1">
      <alignment vertical="center" wrapText="1"/>
    </xf>
    <xf numFmtId="4" fontId="3" fillId="0" borderId="57" xfId="0" applyNumberFormat="1" applyFont="1" applyBorder="1" applyAlignment="1">
      <alignment vertical="center" wrapText="1"/>
    </xf>
    <xf numFmtId="4" fontId="3" fillId="0" borderId="62" xfId="0" applyNumberFormat="1" applyFont="1" applyBorder="1" applyAlignment="1">
      <alignment vertical="center" wrapText="1"/>
    </xf>
    <xf numFmtId="4" fontId="3" fillId="0" borderId="59" xfId="0" applyNumberFormat="1" applyFont="1" applyBorder="1" applyAlignment="1">
      <alignment vertical="center" wrapText="1"/>
    </xf>
    <xf numFmtId="4" fontId="3" fillId="0" borderId="67" xfId="0" applyNumberFormat="1" applyFont="1" applyBorder="1" applyAlignment="1">
      <alignment vertical="center" wrapText="1"/>
    </xf>
    <xf numFmtId="4" fontId="3" fillId="0" borderId="60" xfId="0" applyNumberFormat="1" applyFont="1" applyBorder="1" applyAlignment="1">
      <alignment vertical="center" wrapText="1"/>
    </xf>
  </cellXfs>
  <cellStyles count="3">
    <cellStyle name="Normální" xfId="0" builtinId="0"/>
    <cellStyle name="Normální 2" xfId="1"/>
    <cellStyle name="normální 2 5" xfId="2"/>
  </cellStyles>
  <dxfs count="0"/>
  <tableStyles count="0" defaultTableStyle="TableStyleMedium9" defaultPivotStyle="PivotStyleLight16"/>
  <colors>
    <mruColors>
      <color rgb="FF78BE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BE14"/>
    <pageSetUpPr fitToPage="1"/>
  </sheetPr>
  <dimension ref="A1:T26"/>
  <sheetViews>
    <sheetView tabSelected="1" view="pageLayout" zoomScaleNormal="100" workbookViewId="0">
      <selection activeCell="A21" sqref="A21:O21"/>
    </sheetView>
  </sheetViews>
  <sheetFormatPr defaultColWidth="9.109375" defaultRowHeight="12" x14ac:dyDescent="0.3"/>
  <cols>
    <col min="1" max="1" width="26.33203125" style="1" customWidth="1"/>
    <col min="2" max="2" width="8.88671875" style="1" customWidth="1"/>
    <col min="3" max="7" width="5.6640625" style="1" customWidth="1"/>
    <col min="8" max="8" width="9.44140625" style="1" customWidth="1"/>
    <col min="9" max="9" width="6.33203125" style="1" customWidth="1"/>
    <col min="10" max="10" width="9.6640625" style="1" customWidth="1"/>
    <col min="11" max="11" width="8.33203125" style="1" customWidth="1"/>
    <col min="12" max="12" width="7.6640625" style="1" customWidth="1"/>
    <col min="13" max="13" width="10.33203125" style="1" customWidth="1"/>
    <col min="14" max="14" width="10.6640625" style="1" customWidth="1"/>
    <col min="15" max="16384" width="9.109375" style="1"/>
  </cols>
  <sheetData>
    <row r="1" spans="1:14" ht="20.100000000000001" customHeight="1" thickBot="1" x14ac:dyDescent="0.35">
      <c r="A1" s="28" t="s">
        <v>37</v>
      </c>
      <c r="B1" s="28"/>
      <c r="C1" s="29"/>
      <c r="D1" s="29"/>
      <c r="E1" s="29"/>
      <c r="F1" s="29"/>
      <c r="G1" s="29"/>
      <c r="H1" s="29"/>
      <c r="I1" s="29"/>
      <c r="J1" s="29"/>
      <c r="K1" s="29"/>
      <c r="L1" s="29"/>
      <c r="M1" s="30"/>
      <c r="N1" s="30"/>
    </row>
    <row r="2" spans="1:14" ht="15" customHeight="1" x14ac:dyDescent="0.3">
      <c r="A2" s="31" t="s">
        <v>14</v>
      </c>
      <c r="B2" s="22" t="s">
        <v>1</v>
      </c>
      <c r="C2" s="23"/>
      <c r="D2" s="23"/>
      <c r="E2" s="23"/>
      <c r="F2" s="23"/>
      <c r="G2" s="23"/>
      <c r="H2" s="24"/>
      <c r="I2" s="25"/>
      <c r="J2" s="35" t="s">
        <v>18</v>
      </c>
      <c r="K2" s="33"/>
      <c r="L2" s="36"/>
      <c r="M2" s="26" t="s">
        <v>22</v>
      </c>
      <c r="N2" s="33" t="s">
        <v>15</v>
      </c>
    </row>
    <row r="3" spans="1:14" ht="103.2" customHeight="1" thickBot="1" x14ac:dyDescent="0.35">
      <c r="A3" s="32"/>
      <c r="B3" s="3" t="s">
        <v>35</v>
      </c>
      <c r="C3" s="2" t="s">
        <v>2</v>
      </c>
      <c r="D3" s="2" t="s">
        <v>3</v>
      </c>
      <c r="E3" s="2" t="s">
        <v>4</v>
      </c>
      <c r="F3" s="2" t="s">
        <v>5</v>
      </c>
      <c r="G3" s="2" t="s">
        <v>6</v>
      </c>
      <c r="H3" s="18" t="s">
        <v>13</v>
      </c>
      <c r="I3" s="14" t="s">
        <v>36</v>
      </c>
      <c r="J3" s="3" t="s">
        <v>19</v>
      </c>
      <c r="K3" s="15" t="s">
        <v>20</v>
      </c>
      <c r="L3" s="14" t="s">
        <v>21</v>
      </c>
      <c r="M3" s="27"/>
      <c r="N3" s="34"/>
    </row>
    <row r="4" spans="1:14" ht="15" customHeight="1" thickTop="1" x14ac:dyDescent="0.3">
      <c r="A4" s="8" t="s">
        <v>7</v>
      </c>
      <c r="B4" s="40">
        <f>SUM(C4:I4)</f>
        <v>172.68799999999999</v>
      </c>
      <c r="C4" s="41">
        <v>27.869</v>
      </c>
      <c r="D4" s="41">
        <v>56.366</v>
      </c>
      <c r="E4" s="41">
        <v>78.063000000000002</v>
      </c>
      <c r="F4" s="41">
        <v>6.7649999999999997</v>
      </c>
      <c r="G4" s="41">
        <v>3.1909999999999998</v>
      </c>
      <c r="H4" s="42">
        <v>0.434</v>
      </c>
      <c r="I4" s="43">
        <v>0</v>
      </c>
      <c r="J4" s="44">
        <v>0.98299999999999998</v>
      </c>
      <c r="K4" s="45">
        <v>38.518999999999998</v>
      </c>
      <c r="L4" s="46">
        <f>61.002+2.39</f>
        <v>63.392000000000003</v>
      </c>
      <c r="M4" s="47">
        <f>64.943+0.82+0.49</f>
        <v>66.252999999999986</v>
      </c>
      <c r="N4" s="47">
        <f t="shared" ref="N4:N19" si="0">SUM(B4,J4:M4)</f>
        <v>341.83499999999998</v>
      </c>
    </row>
    <row r="5" spans="1:14" ht="15" customHeight="1" thickBot="1" x14ac:dyDescent="0.35">
      <c r="A5" s="7" t="s">
        <v>29</v>
      </c>
      <c r="B5" s="48">
        <f t="shared" ref="B5" si="1">SUM(C5:I5)</f>
        <v>57.709000000000003</v>
      </c>
      <c r="C5" s="49">
        <v>3</v>
      </c>
      <c r="D5" s="49">
        <v>16.353000000000002</v>
      </c>
      <c r="E5" s="49">
        <v>32.414999999999999</v>
      </c>
      <c r="F5" s="49">
        <v>3.016</v>
      </c>
      <c r="G5" s="49">
        <v>2.5910000000000002</v>
      </c>
      <c r="H5" s="50">
        <v>0.33400000000000002</v>
      </c>
      <c r="I5" s="51">
        <v>0</v>
      </c>
      <c r="J5" s="52">
        <v>0.11700000000000001</v>
      </c>
      <c r="K5" s="53">
        <v>22.620999999999999</v>
      </c>
      <c r="L5" s="54">
        <f>35.172+1.47</f>
        <v>36.641999999999996</v>
      </c>
      <c r="M5" s="55">
        <f>49.984+0.49+0.82</f>
        <v>51.294000000000004</v>
      </c>
      <c r="N5" s="55">
        <f t="shared" si="0"/>
        <v>168.38300000000001</v>
      </c>
    </row>
    <row r="6" spans="1:14" ht="15" customHeight="1" x14ac:dyDescent="0.3">
      <c r="A6" s="10" t="s">
        <v>8</v>
      </c>
      <c r="B6" s="56">
        <f>SUM(C6:I6)</f>
        <v>160.72300000000001</v>
      </c>
      <c r="C6" s="57">
        <v>9</v>
      </c>
      <c r="D6" s="57">
        <v>36.332999999999998</v>
      </c>
      <c r="E6" s="57">
        <v>80.367000000000004</v>
      </c>
      <c r="F6" s="57">
        <v>20.8</v>
      </c>
      <c r="G6" s="57">
        <v>0.5</v>
      </c>
      <c r="H6" s="58">
        <v>13.723000000000001</v>
      </c>
      <c r="I6" s="59">
        <v>0</v>
      </c>
      <c r="J6" s="60">
        <v>2</v>
      </c>
      <c r="K6" s="61">
        <v>22.236000000000001</v>
      </c>
      <c r="L6" s="62">
        <f>34.608+0.5</f>
        <v>35.107999999999997</v>
      </c>
      <c r="M6" s="63">
        <f>51.716+0.12+0.08</f>
        <v>51.915999999999997</v>
      </c>
      <c r="N6" s="63">
        <f t="shared" si="0"/>
        <v>271.983</v>
      </c>
    </row>
    <row r="7" spans="1:14" ht="15" customHeight="1" thickBot="1" x14ac:dyDescent="0.35">
      <c r="A7" s="11" t="s">
        <v>28</v>
      </c>
      <c r="B7" s="64">
        <f t="shared" ref="B7" si="2">SUM(C7:I7)</f>
        <v>43.4</v>
      </c>
      <c r="C7" s="65">
        <v>0</v>
      </c>
      <c r="D7" s="65">
        <v>5.351</v>
      </c>
      <c r="E7" s="65">
        <v>24.396000000000001</v>
      </c>
      <c r="F7" s="65">
        <v>8.5359999999999996</v>
      </c>
      <c r="G7" s="65">
        <v>0</v>
      </c>
      <c r="H7" s="66">
        <v>5.117</v>
      </c>
      <c r="I7" s="67">
        <v>0</v>
      </c>
      <c r="J7" s="68">
        <v>0</v>
      </c>
      <c r="K7" s="69">
        <v>5.7359999999999998</v>
      </c>
      <c r="L7" s="70">
        <f>15.006+0.27</f>
        <v>15.276</v>
      </c>
      <c r="M7" s="71">
        <f>31.707+0.12</f>
        <v>31.827000000000002</v>
      </c>
      <c r="N7" s="71">
        <f t="shared" si="0"/>
        <v>96.23899999999999</v>
      </c>
    </row>
    <row r="8" spans="1:14" ht="15" customHeight="1" x14ac:dyDescent="0.3">
      <c r="A8" s="9" t="s">
        <v>9</v>
      </c>
      <c r="B8" s="72">
        <f>SUM(C8:I8)</f>
        <v>117.735</v>
      </c>
      <c r="C8" s="73">
        <v>6.7859999999999996</v>
      </c>
      <c r="D8" s="73">
        <v>27.396000000000001</v>
      </c>
      <c r="E8" s="73">
        <v>76.225999999999999</v>
      </c>
      <c r="F8" s="73">
        <v>7.327</v>
      </c>
      <c r="G8" s="73">
        <v>0</v>
      </c>
      <c r="H8" s="42">
        <v>0</v>
      </c>
      <c r="I8" s="74">
        <v>0</v>
      </c>
      <c r="J8" s="75">
        <v>0</v>
      </c>
      <c r="K8" s="76">
        <v>5.65</v>
      </c>
      <c r="L8" s="77">
        <f>1+3.97</f>
        <v>4.9700000000000006</v>
      </c>
      <c r="M8" s="78">
        <f>37.636+1.09</f>
        <v>38.726000000000006</v>
      </c>
      <c r="N8" s="78">
        <f t="shared" si="0"/>
        <v>167.08100000000002</v>
      </c>
    </row>
    <row r="9" spans="1:14" ht="15" customHeight="1" thickBot="1" x14ac:dyDescent="0.35">
      <c r="A9" s="7" t="s">
        <v>27</v>
      </c>
      <c r="B9" s="48">
        <f t="shared" ref="B9" si="3">SUM(C9:I9)</f>
        <v>49.562999999999995</v>
      </c>
      <c r="C9" s="79">
        <v>1.8340000000000001</v>
      </c>
      <c r="D9" s="79">
        <v>12.500999999999999</v>
      </c>
      <c r="E9" s="79">
        <v>30.870999999999999</v>
      </c>
      <c r="F9" s="79">
        <v>4.3570000000000002</v>
      </c>
      <c r="G9" s="79">
        <v>0</v>
      </c>
      <c r="H9" s="80">
        <v>0</v>
      </c>
      <c r="I9" s="81">
        <v>0</v>
      </c>
      <c r="J9" s="82">
        <v>0</v>
      </c>
      <c r="K9" s="83">
        <v>2.7789999999999999</v>
      </c>
      <c r="L9" s="84">
        <v>1.59</v>
      </c>
      <c r="M9" s="55">
        <f>24.166+0.49</f>
        <v>24.655999999999999</v>
      </c>
      <c r="N9" s="55">
        <f t="shared" si="0"/>
        <v>78.587999999999994</v>
      </c>
    </row>
    <row r="10" spans="1:14" ht="15" customHeight="1" x14ac:dyDescent="0.3">
      <c r="A10" s="10" t="s">
        <v>10</v>
      </c>
      <c r="B10" s="56">
        <f>SUM(C10:I10)</f>
        <v>53.805000000000007</v>
      </c>
      <c r="C10" s="57">
        <v>7.0629999999999997</v>
      </c>
      <c r="D10" s="57">
        <v>11.895</v>
      </c>
      <c r="E10" s="57">
        <v>26.629000000000001</v>
      </c>
      <c r="F10" s="57">
        <v>8.218</v>
      </c>
      <c r="G10" s="57">
        <v>0</v>
      </c>
      <c r="H10" s="58">
        <v>0</v>
      </c>
      <c r="I10" s="59">
        <v>0</v>
      </c>
      <c r="J10" s="60">
        <v>0</v>
      </c>
      <c r="K10" s="61">
        <v>11.553000000000001</v>
      </c>
      <c r="L10" s="62">
        <f>9.89+3.02</f>
        <v>12.91</v>
      </c>
      <c r="M10" s="63">
        <f>55.736+0.29</f>
        <v>56.025999999999996</v>
      </c>
      <c r="N10" s="63">
        <f t="shared" si="0"/>
        <v>134.29399999999998</v>
      </c>
    </row>
    <row r="11" spans="1:14" ht="15" customHeight="1" thickBot="1" x14ac:dyDescent="0.35">
      <c r="A11" s="11" t="s">
        <v>26</v>
      </c>
      <c r="B11" s="64">
        <f t="shared" ref="B11" si="4">SUM(C11:I11)</f>
        <v>16.96</v>
      </c>
      <c r="C11" s="65">
        <v>0</v>
      </c>
      <c r="D11" s="65">
        <v>3.1520000000000001</v>
      </c>
      <c r="E11" s="65">
        <v>8.5969999999999995</v>
      </c>
      <c r="F11" s="65">
        <v>5.2110000000000003</v>
      </c>
      <c r="G11" s="65">
        <v>0</v>
      </c>
      <c r="H11" s="66">
        <v>0</v>
      </c>
      <c r="I11" s="67">
        <v>0</v>
      </c>
      <c r="J11" s="68">
        <v>0</v>
      </c>
      <c r="K11" s="69">
        <v>4.0170000000000003</v>
      </c>
      <c r="L11" s="70">
        <f>4.864+1.12</f>
        <v>5.984</v>
      </c>
      <c r="M11" s="71">
        <f>37.766+0.07</f>
        <v>37.835999999999999</v>
      </c>
      <c r="N11" s="71">
        <f t="shared" si="0"/>
        <v>64.796999999999997</v>
      </c>
    </row>
    <row r="12" spans="1:14" ht="22.2" customHeight="1" x14ac:dyDescent="0.3">
      <c r="A12" s="10" t="s">
        <v>11</v>
      </c>
      <c r="B12" s="56">
        <f>SUM(C12:I12)</f>
        <v>50.864999999999995</v>
      </c>
      <c r="C12" s="57">
        <v>6.45</v>
      </c>
      <c r="D12" s="57">
        <v>8.2349999999999994</v>
      </c>
      <c r="E12" s="57">
        <v>25.184000000000001</v>
      </c>
      <c r="F12" s="57">
        <v>10.43</v>
      </c>
      <c r="G12" s="57">
        <v>0.43099999999999999</v>
      </c>
      <c r="H12" s="58">
        <v>0.13500000000000001</v>
      </c>
      <c r="I12" s="59">
        <v>0</v>
      </c>
      <c r="J12" s="60">
        <v>0</v>
      </c>
      <c r="K12" s="61">
        <v>3.2000000000000001E-2</v>
      </c>
      <c r="L12" s="62">
        <v>0.35</v>
      </c>
      <c r="M12" s="63">
        <v>11.148999999999999</v>
      </c>
      <c r="N12" s="63">
        <f t="shared" si="0"/>
        <v>62.395999999999994</v>
      </c>
    </row>
    <row r="13" spans="1:14" ht="15" customHeight="1" thickBot="1" x14ac:dyDescent="0.35">
      <c r="A13" s="11" t="s">
        <v>25</v>
      </c>
      <c r="B13" s="64">
        <f t="shared" ref="B13" si="5">SUM(C13:I13)</f>
        <v>20.944000000000003</v>
      </c>
      <c r="C13" s="65">
        <v>0.33300000000000002</v>
      </c>
      <c r="D13" s="65">
        <v>4.7990000000000004</v>
      </c>
      <c r="E13" s="65">
        <v>7.9619999999999997</v>
      </c>
      <c r="F13" s="65">
        <v>7.85</v>
      </c>
      <c r="G13" s="65">
        <v>0</v>
      </c>
      <c r="H13" s="66">
        <v>0</v>
      </c>
      <c r="I13" s="67">
        <v>0</v>
      </c>
      <c r="J13" s="68">
        <v>0</v>
      </c>
      <c r="K13" s="69">
        <v>3.2000000000000001E-2</v>
      </c>
      <c r="L13" s="70">
        <v>0</v>
      </c>
      <c r="M13" s="71">
        <v>7.88</v>
      </c>
      <c r="N13" s="71">
        <f t="shared" si="0"/>
        <v>28.856000000000002</v>
      </c>
    </row>
    <row r="14" spans="1:14" ht="15" customHeight="1" x14ac:dyDescent="0.3">
      <c r="A14" s="16" t="s">
        <v>12</v>
      </c>
      <c r="B14" s="85">
        <f t="shared" ref="B14:B19" si="6">SUM(C14:I14)</f>
        <v>8.2480000000000011</v>
      </c>
      <c r="C14" s="86">
        <v>0</v>
      </c>
      <c r="D14" s="86">
        <v>0.2</v>
      </c>
      <c r="E14" s="86">
        <v>6.782</v>
      </c>
      <c r="F14" s="86">
        <v>1.2</v>
      </c>
      <c r="G14" s="86">
        <v>0</v>
      </c>
      <c r="H14" s="87">
        <v>6.6000000000000003E-2</v>
      </c>
      <c r="I14" s="88">
        <v>0</v>
      </c>
      <c r="J14" s="89">
        <v>0</v>
      </c>
      <c r="K14" s="90">
        <v>0</v>
      </c>
      <c r="L14" s="91">
        <v>0</v>
      </c>
      <c r="M14" s="78">
        <v>23.669</v>
      </c>
      <c r="N14" s="78">
        <f t="shared" si="0"/>
        <v>31.917000000000002</v>
      </c>
    </row>
    <row r="15" spans="1:14" ht="15" customHeight="1" thickBot="1" x14ac:dyDescent="0.35">
      <c r="A15" s="19" t="s">
        <v>23</v>
      </c>
      <c r="B15" s="92">
        <f t="shared" si="6"/>
        <v>3.0640000000000001</v>
      </c>
      <c r="C15" s="65">
        <v>0</v>
      </c>
      <c r="D15" s="65">
        <v>0</v>
      </c>
      <c r="E15" s="65">
        <v>2.9980000000000002</v>
      </c>
      <c r="F15" s="65">
        <v>0</v>
      </c>
      <c r="G15" s="65">
        <v>0</v>
      </c>
      <c r="H15" s="66">
        <v>6.6000000000000003E-2</v>
      </c>
      <c r="I15" s="67">
        <v>0</v>
      </c>
      <c r="J15" s="68">
        <v>0</v>
      </c>
      <c r="K15" s="69">
        <v>0</v>
      </c>
      <c r="L15" s="70">
        <v>0</v>
      </c>
      <c r="M15" s="71">
        <v>19.170999999999999</v>
      </c>
      <c r="N15" s="71">
        <f t="shared" si="0"/>
        <v>22.234999999999999</v>
      </c>
    </row>
    <row r="16" spans="1:14" ht="15" customHeight="1" x14ac:dyDescent="0.3">
      <c r="A16" s="9" t="s">
        <v>24</v>
      </c>
      <c r="B16" s="85">
        <f t="shared" si="6"/>
        <v>0</v>
      </c>
      <c r="C16" s="86">
        <v>0</v>
      </c>
      <c r="D16" s="86">
        <v>0</v>
      </c>
      <c r="E16" s="86">
        <v>0</v>
      </c>
      <c r="F16" s="86">
        <v>0</v>
      </c>
      <c r="G16" s="86">
        <v>0</v>
      </c>
      <c r="H16" s="87">
        <v>0</v>
      </c>
      <c r="I16" s="88">
        <v>0</v>
      </c>
      <c r="J16" s="89">
        <v>0</v>
      </c>
      <c r="K16" s="90">
        <v>0</v>
      </c>
      <c r="L16" s="91">
        <v>0</v>
      </c>
      <c r="M16" s="78">
        <f>227.324+173.03+88.58+113.567+0.23</f>
        <v>602.73099999999999</v>
      </c>
      <c r="N16" s="78">
        <f t="shared" si="0"/>
        <v>602.73099999999999</v>
      </c>
    </row>
    <row r="17" spans="1:20" ht="15" customHeight="1" thickBot="1" x14ac:dyDescent="0.35">
      <c r="A17" s="17" t="s">
        <v>16</v>
      </c>
      <c r="B17" s="93">
        <f t="shared" si="6"/>
        <v>0</v>
      </c>
      <c r="C17" s="94">
        <v>0</v>
      </c>
      <c r="D17" s="94">
        <v>0</v>
      </c>
      <c r="E17" s="94">
        <v>0</v>
      </c>
      <c r="F17" s="94">
        <v>0</v>
      </c>
      <c r="G17" s="94">
        <v>0</v>
      </c>
      <c r="H17" s="95">
        <v>0</v>
      </c>
      <c r="I17" s="96">
        <v>0</v>
      </c>
      <c r="J17" s="97">
        <v>0</v>
      </c>
      <c r="K17" s="98">
        <v>0</v>
      </c>
      <c r="L17" s="99">
        <v>0</v>
      </c>
      <c r="M17" s="100">
        <f>148.238+61.41+33.31+84.059+0.23</f>
        <v>327.24700000000001</v>
      </c>
      <c r="N17" s="100">
        <f t="shared" si="0"/>
        <v>327.24700000000001</v>
      </c>
    </row>
    <row r="18" spans="1:20" ht="15" customHeight="1" thickTop="1" x14ac:dyDescent="0.3">
      <c r="A18" s="12" t="s">
        <v>0</v>
      </c>
      <c r="B18" s="101">
        <f>SUM(C18:I18)</f>
        <v>564.06399999999996</v>
      </c>
      <c r="C18" s="102">
        <f>+C4+C6+C8+C10+C12+C14+C16</f>
        <v>57.168000000000006</v>
      </c>
      <c r="D18" s="102">
        <f t="shared" ref="D18:M19" si="7">+D4+D6+D8+D10+D12+D14+D16</f>
        <v>140.42500000000001</v>
      </c>
      <c r="E18" s="102">
        <f t="shared" si="7"/>
        <v>293.25100000000003</v>
      </c>
      <c r="F18" s="102">
        <f t="shared" si="7"/>
        <v>54.74</v>
      </c>
      <c r="G18" s="102">
        <f t="shared" si="7"/>
        <v>4.1219999999999999</v>
      </c>
      <c r="H18" s="103">
        <f t="shared" si="7"/>
        <v>14.358000000000001</v>
      </c>
      <c r="I18" s="103">
        <f t="shared" si="7"/>
        <v>0</v>
      </c>
      <c r="J18" s="103">
        <f t="shared" si="7"/>
        <v>2.9830000000000001</v>
      </c>
      <c r="K18" s="104">
        <f t="shared" si="7"/>
        <v>77.989999999999995</v>
      </c>
      <c r="L18" s="105">
        <f t="shared" si="7"/>
        <v>116.72999999999999</v>
      </c>
      <c r="M18" s="106">
        <f t="shared" si="7"/>
        <v>850.47</v>
      </c>
      <c r="N18" s="107">
        <f t="shared" si="0"/>
        <v>1612.2370000000001</v>
      </c>
    </row>
    <row r="19" spans="1:20" ht="12.6" thickBot="1" x14ac:dyDescent="0.35">
      <c r="A19" s="13" t="s">
        <v>17</v>
      </c>
      <c r="B19" s="108">
        <f t="shared" si="6"/>
        <v>191.64000000000001</v>
      </c>
      <c r="C19" s="109">
        <f>+C5+C7+C9+C11+C13+C15+C17</f>
        <v>5.1669999999999998</v>
      </c>
      <c r="D19" s="109">
        <f t="shared" si="7"/>
        <v>42.155999999999999</v>
      </c>
      <c r="E19" s="109">
        <f t="shared" si="7"/>
        <v>107.239</v>
      </c>
      <c r="F19" s="109">
        <f t="shared" si="7"/>
        <v>28.97</v>
      </c>
      <c r="G19" s="109">
        <f t="shared" si="7"/>
        <v>2.5910000000000002</v>
      </c>
      <c r="H19" s="110">
        <f t="shared" si="7"/>
        <v>5.5169999999999995</v>
      </c>
      <c r="I19" s="111">
        <f t="shared" si="7"/>
        <v>0</v>
      </c>
      <c r="J19" s="112">
        <f t="shared" si="7"/>
        <v>0.11700000000000001</v>
      </c>
      <c r="K19" s="110">
        <f t="shared" si="7"/>
        <v>35.184999999999995</v>
      </c>
      <c r="L19" s="113">
        <f t="shared" si="7"/>
        <v>59.491999999999997</v>
      </c>
      <c r="M19" s="113">
        <f t="shared" si="7"/>
        <v>499.911</v>
      </c>
      <c r="N19" s="110">
        <f t="shared" si="0"/>
        <v>786.34500000000003</v>
      </c>
    </row>
    <row r="21" spans="1:20" s="6" customFormat="1" ht="31.2" customHeight="1" x14ac:dyDescent="0.3">
      <c r="A21" s="37" t="s">
        <v>30</v>
      </c>
      <c r="B21" s="37"/>
      <c r="C21" s="37"/>
      <c r="D21" s="37"/>
      <c r="E21" s="37"/>
      <c r="F21" s="37"/>
      <c r="G21" s="37"/>
      <c r="H21" s="37"/>
      <c r="I21" s="37"/>
      <c r="J21" s="37"/>
      <c r="K21" s="37"/>
      <c r="L21" s="37"/>
      <c r="M21" s="37"/>
      <c r="N21" s="37"/>
      <c r="O21" s="37"/>
      <c r="P21" s="4"/>
      <c r="Q21" s="4"/>
      <c r="R21" s="4"/>
      <c r="S21" s="4"/>
      <c r="T21" s="5"/>
    </row>
    <row r="22" spans="1:20" ht="18.600000000000001" customHeight="1" x14ac:dyDescent="0.3">
      <c r="A22" s="38" t="s">
        <v>31</v>
      </c>
      <c r="B22" s="38"/>
      <c r="C22" s="38"/>
      <c r="D22" s="38"/>
      <c r="E22" s="38"/>
      <c r="F22" s="38"/>
      <c r="G22" s="38"/>
      <c r="H22" s="38"/>
      <c r="I22" s="38"/>
      <c r="J22" s="38"/>
      <c r="K22" s="38"/>
      <c r="L22" s="38"/>
      <c r="M22" s="38"/>
      <c r="N22" s="38"/>
      <c r="O22" s="38"/>
    </row>
    <row r="23" spans="1:20" ht="49.95" customHeight="1" x14ac:dyDescent="0.3">
      <c r="A23" s="37" t="s">
        <v>32</v>
      </c>
      <c r="B23" s="37"/>
      <c r="C23" s="37"/>
      <c r="D23" s="37"/>
      <c r="E23" s="37"/>
      <c r="F23" s="37"/>
      <c r="G23" s="37"/>
      <c r="H23" s="37"/>
      <c r="I23" s="37"/>
      <c r="J23" s="37"/>
      <c r="K23" s="37"/>
      <c r="L23" s="37"/>
      <c r="M23" s="37"/>
      <c r="N23" s="37"/>
      <c r="O23" s="37"/>
    </row>
    <row r="24" spans="1:20" x14ac:dyDescent="0.3">
      <c r="A24" s="39" t="s">
        <v>33</v>
      </c>
      <c r="B24" s="39"/>
      <c r="C24" s="39"/>
      <c r="D24" s="39"/>
      <c r="E24" s="39"/>
      <c r="F24" s="39"/>
      <c r="G24" s="39"/>
      <c r="H24" s="39"/>
      <c r="I24" s="39"/>
      <c r="J24" s="39"/>
      <c r="K24" s="39"/>
      <c r="L24" s="39"/>
      <c r="M24" s="39"/>
      <c r="N24" s="39"/>
      <c r="O24" s="39"/>
    </row>
    <row r="25" spans="1:20" ht="40.200000000000003" customHeight="1" x14ac:dyDescent="0.3">
      <c r="A25" s="39" t="s">
        <v>34</v>
      </c>
      <c r="B25" s="39"/>
      <c r="C25" s="39"/>
      <c r="D25" s="39"/>
      <c r="E25" s="39"/>
      <c r="F25" s="39"/>
      <c r="G25" s="39"/>
      <c r="H25" s="39"/>
      <c r="I25" s="39"/>
      <c r="J25" s="39"/>
      <c r="K25" s="39"/>
      <c r="L25" s="39"/>
      <c r="M25" s="39"/>
      <c r="N25" s="39"/>
      <c r="O25" s="39"/>
    </row>
    <row r="26" spans="1:20" ht="14.4" x14ac:dyDescent="0.3">
      <c r="A26" s="20"/>
      <c r="B26" s="21"/>
      <c r="C26" s="21"/>
      <c r="D26" s="21"/>
      <c r="E26" s="21"/>
      <c r="F26" s="21"/>
      <c r="G26" s="21"/>
      <c r="H26" s="21"/>
      <c r="I26" s="21"/>
      <c r="J26" s="21"/>
      <c r="K26" s="21"/>
      <c r="L26" s="21"/>
      <c r="M26" s="21"/>
      <c r="N26" s="21"/>
    </row>
  </sheetData>
  <mergeCells count="12">
    <mergeCell ref="A26:N26"/>
    <mergeCell ref="B2:I2"/>
    <mergeCell ref="M2:M3"/>
    <mergeCell ref="A1:N1"/>
    <mergeCell ref="A2:A3"/>
    <mergeCell ref="N2:N3"/>
    <mergeCell ref="J2:L2"/>
    <mergeCell ref="A21:O21"/>
    <mergeCell ref="A22:O22"/>
    <mergeCell ref="A23:O23"/>
    <mergeCell ref="A24:O24"/>
    <mergeCell ref="A25:O25"/>
  </mergeCells>
  <pageMargins left="0.2857142857142857" right="0.78740157480314965" top="1.073452380952381" bottom="0.78740157480314965" header="0.31496062992125984" footer="0.31496062992125984"/>
  <pageSetup paperSize="9" scale="68" orientation="portrait" r:id="rId1"/>
  <headerFooter>
    <oddHeader>&amp;L&amp;G&amp;R&amp;"-,Kurzíva"&amp;10&amp;K01+042Výroční zpráva o činnosti Mendelovy univerzity v Brně
za rok 2022</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MENDELU</vt:lpstr>
      <vt:lpstr>MENDELU!Oblast_tisku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dc:creator>
  <cp:lastModifiedBy>Lenka Křikavová</cp:lastModifiedBy>
  <cp:lastPrinted>2016-05-17T12:15:01Z</cp:lastPrinted>
  <dcterms:created xsi:type="dcterms:W3CDTF">2011-11-30T14:43:55Z</dcterms:created>
  <dcterms:modified xsi:type="dcterms:W3CDTF">2023-06-26T11:14:27Z</dcterms:modified>
</cp:coreProperties>
</file>